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Spreadshe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2" i="1"/>
  <c r="E42"/>
  <c r="F42" s="1"/>
  <c r="G42" s="1"/>
  <c r="H42" s="1"/>
  <c r="I42" s="1"/>
  <c r="J42" s="1"/>
  <c r="K42" s="1"/>
  <c r="L42" s="1"/>
  <c r="M42" s="1"/>
  <c r="N42" s="1"/>
  <c r="O42" s="1"/>
  <c r="P42" s="1"/>
  <c r="Q42" s="1"/>
  <c r="R42" s="1"/>
  <c r="C42"/>
  <c r="T18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S18"/>
  <c r="T14"/>
  <c r="U14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S14"/>
  <c r="T4"/>
  <c r="U4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S4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A11" i="2"/>
  <c r="S41" i="1"/>
  <c r="S42" l="1"/>
  <c r="T41"/>
  <c r="T42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U41"/>
  <c r="AW42" l="1"/>
  <c r="V41"/>
  <c r="W41" l="1"/>
  <c r="X41" l="1"/>
  <c r="Y41" l="1"/>
  <c r="Z41" l="1"/>
  <c r="AA41" l="1"/>
  <c r="AB41" l="1"/>
  <c r="AC41" l="1"/>
  <c r="AD41" l="1"/>
  <c r="AE41" l="1"/>
  <c r="AF41" l="1"/>
  <c r="AG41" l="1"/>
  <c r="AH41" l="1"/>
  <c r="AI41" l="1"/>
  <c r="AJ41" l="1"/>
  <c r="AK41" l="1"/>
  <c r="AL41" l="1"/>
  <c r="AM41" l="1"/>
  <c r="AN41" l="1"/>
  <c r="AO41" l="1"/>
  <c r="AP41" l="1"/>
  <c r="AQ41" l="1"/>
  <c r="AW41" s="1"/>
</calcChain>
</file>

<file path=xl/sharedStrings.xml><?xml version="1.0" encoding="utf-8"?>
<sst xmlns="http://schemas.openxmlformats.org/spreadsheetml/2006/main" count="54" uniqueCount="54">
  <si>
    <t>Agency Functions and Activities</t>
  </si>
  <si>
    <t>Board Meetings</t>
  </si>
  <si>
    <t>Agency Participation in Dcoument Review and Related Travel</t>
  </si>
  <si>
    <t>WEMP</t>
  </si>
  <si>
    <t>AEMP</t>
  </si>
  <si>
    <t>AQMP</t>
  </si>
  <si>
    <t>Ekati Annual Report</t>
  </si>
  <si>
    <t>ICRP Progress Report</t>
  </si>
  <si>
    <t>Environmental Impact Report</t>
  </si>
  <si>
    <t>Special Studies</t>
  </si>
  <si>
    <t>Management Plan Review</t>
  </si>
  <si>
    <t>Separate Fund Activities</t>
  </si>
  <si>
    <t>Water Licence Renewal</t>
  </si>
  <si>
    <t>Closure Water Licence</t>
  </si>
  <si>
    <t>Consultation and Communications</t>
  </si>
  <si>
    <t>Board Meeting in a Community and Open House</t>
  </si>
  <si>
    <t>Director Community Visits</t>
  </si>
  <si>
    <t>Agency Annual Report Preparation</t>
  </si>
  <si>
    <t>Annual General Meeting</t>
  </si>
  <si>
    <t>Environmental Workshop</t>
  </si>
  <si>
    <t xml:space="preserve">Website </t>
  </si>
  <si>
    <t>Communications Plan Implementation</t>
  </si>
  <si>
    <t>Environmental Agreement Implementation Meetings</t>
  </si>
  <si>
    <t>Outside Contracts</t>
  </si>
  <si>
    <t>Management and Administration</t>
  </si>
  <si>
    <t>Staff Salaries and Benefits</t>
  </si>
  <si>
    <t>Professional Development</t>
  </si>
  <si>
    <t>Accounting and Audit</t>
  </si>
  <si>
    <t>Office Rent</t>
  </si>
  <si>
    <t>Insurance</t>
  </si>
  <si>
    <t>Copier</t>
  </si>
  <si>
    <t>Office Supplies and Office Communications</t>
  </si>
  <si>
    <t>Computers and other office equipment</t>
  </si>
  <si>
    <t>TOTAL</t>
  </si>
  <si>
    <t>Consultants</t>
  </si>
  <si>
    <t>TOTAL (without CPI)</t>
  </si>
  <si>
    <t>TOTAL (with CPI @2%)</t>
  </si>
  <si>
    <t>RECLAMATION PHASE</t>
  </si>
  <si>
    <t>PRIMARY RECLAMATION</t>
  </si>
  <si>
    <t>INTERIM CARE &amp; MAINTENANCE</t>
  </si>
  <si>
    <t>POST-CLOSURE MONITORING</t>
  </si>
  <si>
    <t>PIT FLOODING, CHANNEL AND DAM, DYKE AND CHANNEL WORK</t>
  </si>
  <si>
    <t>Current Year</t>
  </si>
  <si>
    <t xml:space="preserve">Notes:  </t>
  </si>
  <si>
    <t>Board Meetings Reduced by 25% in 2032 (3/year), 50% in 2039 (2/year), 75% in 2048 (1/year)</t>
  </si>
  <si>
    <t>Outside Contracts (maintained at current amount as a contingency)</t>
  </si>
  <si>
    <t>Agency Participation in Document Review reduced by 20% /year from 2032 to 2055</t>
  </si>
  <si>
    <t>Separate Fund Activities reduced by 20% /year from 2032 to 2055</t>
  </si>
  <si>
    <t>Consultation and Communications reduced by 20% /year from 2032 to 2055</t>
  </si>
  <si>
    <t xml:space="preserve">Total </t>
  </si>
  <si>
    <t>Agency Proposal for EA Financial Security</t>
  </si>
  <si>
    <t xml:space="preserve">Management and Administration reduced by one staff person in 2032 ($92,000 in constant 2015 $) </t>
  </si>
  <si>
    <t>Agency Budget 2015-2055 (in 2015 constant dollars)</t>
  </si>
  <si>
    <t>Agency Budget 2015-2055 (in 2015$, with CPI at 2%)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</si>
</sst>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0" borderId="1" xfId="0" applyNumberFormat="1" applyFill="1" applyBorder="1"/>
    <xf numFmtId="0" fontId="0" fillId="2" borderId="1" xfId="0" applyFill="1" applyBorder="1" applyAlignment="1">
      <alignment horizontal="left"/>
    </xf>
    <xf numFmtId="164" fontId="0" fillId="0" borderId="1" xfId="0" applyNumberFormat="1" applyBorder="1"/>
    <xf numFmtId="4" fontId="0" fillId="0" borderId="1" xfId="0" applyNumberFormat="1" applyBorder="1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Spreadsheet!$B$1:$AQ$1</c:f>
              <c:numCache>
                <c:formatCode>General</c:formatCode>
                <c:ptCount val="4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</c:numCache>
            </c:numRef>
          </c:cat>
          <c:val>
            <c:numRef>
              <c:f>Spreadsheet!$B$41:$AQ$41</c:f>
              <c:numCache>
                <c:formatCode>"$"#,##0.00</c:formatCode>
                <c:ptCount val="42"/>
                <c:pt idx="0">
                  <c:v>661193.44999999995</c:v>
                </c:pt>
                <c:pt idx="1">
                  <c:v>661193.44999999995</c:v>
                </c:pt>
                <c:pt idx="2">
                  <c:v>661193.44999999995</c:v>
                </c:pt>
                <c:pt idx="3">
                  <c:v>661193.44999999995</c:v>
                </c:pt>
                <c:pt idx="4">
                  <c:v>661193.44999999995</c:v>
                </c:pt>
                <c:pt idx="5">
                  <c:v>661193.44999999995</c:v>
                </c:pt>
                <c:pt idx="6">
                  <c:v>661193.44999999995</c:v>
                </c:pt>
                <c:pt idx="7">
                  <c:v>661193.44999999995</c:v>
                </c:pt>
                <c:pt idx="8">
                  <c:v>661193.44999999995</c:v>
                </c:pt>
                <c:pt idx="9">
                  <c:v>661193.44999999995</c:v>
                </c:pt>
                <c:pt idx="10">
                  <c:v>661193.44999999995</c:v>
                </c:pt>
                <c:pt idx="11">
                  <c:v>661193.44999999995</c:v>
                </c:pt>
                <c:pt idx="12">
                  <c:v>661193.44999999995</c:v>
                </c:pt>
                <c:pt idx="13">
                  <c:v>661193.44999999995</c:v>
                </c:pt>
                <c:pt idx="14">
                  <c:v>661193.44999999995</c:v>
                </c:pt>
                <c:pt idx="15">
                  <c:v>661193.44999999995</c:v>
                </c:pt>
                <c:pt idx="16">
                  <c:v>661193.44999999995</c:v>
                </c:pt>
                <c:pt idx="17">
                  <c:v>493069.7</c:v>
                </c:pt>
                <c:pt idx="18">
                  <c:v>450845.7</c:v>
                </c:pt>
                <c:pt idx="19">
                  <c:v>417066.5</c:v>
                </c:pt>
                <c:pt idx="20">
                  <c:v>390043.14</c:v>
                </c:pt>
                <c:pt idx="21">
                  <c:v>368424.45199999999</c:v>
                </c:pt>
                <c:pt idx="22">
                  <c:v>351129.50160000002</c:v>
                </c:pt>
                <c:pt idx="23">
                  <c:v>337293.54128</c:v>
                </c:pt>
                <c:pt idx="24">
                  <c:v>326224.77302399999</c:v>
                </c:pt>
                <c:pt idx="25">
                  <c:v>294026.00841920002</c:v>
                </c:pt>
                <c:pt idx="26">
                  <c:v>286941.99673536001</c:v>
                </c:pt>
                <c:pt idx="27">
                  <c:v>281274.78738828801</c:v>
                </c:pt>
                <c:pt idx="28">
                  <c:v>276741.01991063042</c:v>
                </c:pt>
                <c:pt idx="29">
                  <c:v>273114.00592850434</c:v>
                </c:pt>
                <c:pt idx="30">
                  <c:v>270212.39474280347</c:v>
                </c:pt>
                <c:pt idx="31">
                  <c:v>267891.10579424282</c:v>
                </c:pt>
                <c:pt idx="32">
                  <c:v>266034.07463539421</c:v>
                </c:pt>
                <c:pt idx="33">
                  <c:v>264548.44970831537</c:v>
                </c:pt>
                <c:pt idx="34">
                  <c:v>240016.19976665231</c:v>
                </c:pt>
                <c:pt idx="35">
                  <c:v>239065.39981332186</c:v>
                </c:pt>
                <c:pt idx="36">
                  <c:v>238304.75985065749</c:v>
                </c:pt>
                <c:pt idx="37">
                  <c:v>237696.247880526</c:v>
                </c:pt>
                <c:pt idx="38">
                  <c:v>237209.43830442079</c:v>
                </c:pt>
                <c:pt idx="39">
                  <c:v>236819.99064353664</c:v>
                </c:pt>
                <c:pt idx="40">
                  <c:v>236508.43251482933</c:v>
                </c:pt>
                <c:pt idx="41">
                  <c:v>236259.18601186346</c:v>
                </c:pt>
              </c:numCache>
            </c:numRef>
          </c:val>
        </c:ser>
        <c:marker val="1"/>
        <c:axId val="53516544"/>
        <c:axId val="53526528"/>
      </c:lineChart>
      <c:catAx>
        <c:axId val="53516544"/>
        <c:scaling>
          <c:orientation val="minMax"/>
        </c:scaling>
        <c:axPos val="b"/>
        <c:numFmt formatCode="General" sourceLinked="1"/>
        <c:tickLblPos val="nextTo"/>
        <c:crossAx val="53526528"/>
        <c:crosses val="autoZero"/>
        <c:auto val="1"/>
        <c:lblAlgn val="ctr"/>
        <c:lblOffset val="100"/>
      </c:catAx>
      <c:valAx>
        <c:axId val="53526528"/>
        <c:scaling>
          <c:orientation val="minMax"/>
        </c:scaling>
        <c:axPos val="l"/>
        <c:majorGridlines/>
        <c:numFmt formatCode="&quot;$&quot;#,##0.00" sourceLinked="1"/>
        <c:tickLblPos val="nextTo"/>
        <c:crossAx val="5351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4.8287515241697151E-2"/>
          <c:y val="7.6761246297108298E-3"/>
          <c:w val="0.89480607050102989"/>
          <c:h val="0.95452305704718909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Spreadsheet!$B$1:$AQ$1</c:f>
              <c:numCache>
                <c:formatCode>General</c:formatCode>
                <c:ptCount val="4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</c:numCache>
            </c:numRef>
          </c:cat>
          <c:val>
            <c:numRef>
              <c:f>Spreadsheet!$B$42:$AQ$42</c:f>
              <c:numCache>
                <c:formatCode>"$"#,##0.00</c:formatCode>
                <c:ptCount val="42"/>
                <c:pt idx="0">
                  <c:v>661193.44999999995</c:v>
                </c:pt>
                <c:pt idx="1">
                  <c:v>674417.31900000002</c:v>
                </c:pt>
                <c:pt idx="2">
                  <c:v>687905.66538000002</c:v>
                </c:pt>
                <c:pt idx="3">
                  <c:v>701663.77868760005</c:v>
                </c:pt>
                <c:pt idx="4">
                  <c:v>715697.05426135205</c:v>
                </c:pt>
                <c:pt idx="5">
                  <c:v>730010.99534657912</c:v>
                </c:pt>
                <c:pt idx="6">
                  <c:v>744611.21525351075</c:v>
                </c:pt>
                <c:pt idx="7">
                  <c:v>759503.43955858098</c:v>
                </c:pt>
                <c:pt idx="8">
                  <c:v>774693.50834975264</c:v>
                </c:pt>
                <c:pt idx="9">
                  <c:v>790187.37851674773</c:v>
                </c:pt>
                <c:pt idx="10">
                  <c:v>805991.12608708267</c:v>
                </c:pt>
                <c:pt idx="11">
                  <c:v>822110.94860882428</c:v>
                </c:pt>
                <c:pt idx="12">
                  <c:v>838553.16758100083</c:v>
                </c:pt>
                <c:pt idx="13">
                  <c:v>855324.23093262082</c:v>
                </c:pt>
                <c:pt idx="14">
                  <c:v>872430.7155512732</c:v>
                </c:pt>
                <c:pt idx="15">
                  <c:v>889879.32986229868</c:v>
                </c:pt>
                <c:pt idx="16">
                  <c:v>907676.91645954468</c:v>
                </c:pt>
                <c:pt idx="17">
                  <c:v>690416.61648878327</c:v>
                </c:pt>
                <c:pt idx="18">
                  <c:v>464654.03232977568</c:v>
                </c:pt>
                <c:pt idx="19">
                  <c:v>426359.58064659551</c:v>
                </c:pt>
                <c:pt idx="20">
                  <c:v>398570.33161293191</c:v>
                </c:pt>
                <c:pt idx="21">
                  <c:v>376395.85863225861</c:v>
                </c:pt>
                <c:pt idx="22">
                  <c:v>358657.41877264518</c:v>
                </c:pt>
                <c:pt idx="23">
                  <c:v>344466.68965545291</c:v>
                </c:pt>
                <c:pt idx="24">
                  <c:v>333114.10681710904</c:v>
                </c:pt>
                <c:pt idx="25">
                  <c:v>300688.29055554222</c:v>
                </c:pt>
                <c:pt idx="26">
                  <c:v>292955.76254647085</c:v>
                </c:pt>
                <c:pt idx="27">
                  <c:v>287133.90263921744</c:v>
                </c:pt>
                <c:pt idx="28">
                  <c:v>282483.69796341477</c:v>
                </c:pt>
                <c:pt idx="29">
                  <c:v>278763.67988777265</c:v>
                </c:pt>
                <c:pt idx="30">
                  <c:v>275787.66834055894</c:v>
                </c:pt>
                <c:pt idx="31">
                  <c:v>273406.85916105402</c:v>
                </c:pt>
                <c:pt idx="32">
                  <c:v>271502.21181861527</c:v>
                </c:pt>
                <c:pt idx="33">
                  <c:v>269978.49394468765</c:v>
                </c:pt>
                <c:pt idx="34">
                  <c:v>245415.76964554607</c:v>
                </c:pt>
                <c:pt idx="35">
                  <c:v>243973.71520623277</c:v>
                </c:pt>
                <c:pt idx="36">
                  <c:v>243184.23415478214</c:v>
                </c:pt>
                <c:pt idx="37">
                  <c:v>242559.93256362164</c:v>
                </c:pt>
                <c:pt idx="38">
                  <c:v>242060.63695569322</c:v>
                </c:pt>
                <c:pt idx="39">
                  <c:v>241661.20338265051</c:v>
                </c:pt>
                <c:pt idx="40">
                  <c:v>241341.65658248233</c:v>
                </c:pt>
                <c:pt idx="41">
                  <c:v>241086.01914351311</c:v>
                </c:pt>
              </c:numCache>
            </c:numRef>
          </c:val>
        </c:ser>
        <c:marker val="1"/>
        <c:axId val="52388224"/>
        <c:axId val="52389760"/>
      </c:lineChart>
      <c:catAx>
        <c:axId val="52388224"/>
        <c:scaling>
          <c:orientation val="minMax"/>
        </c:scaling>
        <c:axPos val="b"/>
        <c:numFmt formatCode="General" sourceLinked="1"/>
        <c:tickLblPos val="nextTo"/>
        <c:crossAx val="52389760"/>
        <c:crosses val="autoZero"/>
        <c:auto val="1"/>
        <c:lblAlgn val="ctr"/>
        <c:lblOffset val="100"/>
      </c:catAx>
      <c:valAx>
        <c:axId val="52389760"/>
        <c:scaling>
          <c:orientation val="minMax"/>
        </c:scaling>
        <c:axPos val="l"/>
        <c:majorGridlines/>
        <c:numFmt formatCode="&quot;$&quot;#,##0.00" sourceLinked="1"/>
        <c:tickLblPos val="nextTo"/>
        <c:crossAx val="5238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365124</xdr:colOff>
      <xdr:row>54</xdr:row>
      <xdr:rowOff>126999</xdr:rowOff>
    </xdr:from>
    <xdr:to>
      <xdr:col>21</xdr:col>
      <xdr:colOff>809624</xdr:colOff>
      <xdr:row>107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127000</xdr:colOff>
      <xdr:row>55</xdr:row>
      <xdr:rowOff>15875</xdr:rowOff>
    </xdr:from>
    <xdr:to>
      <xdr:col>44</xdr:col>
      <xdr:colOff>365125</xdr:colOff>
      <xdr:row>108</xdr:row>
      <xdr:rowOff>15876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0"/>
  <sheetViews>
    <sheetView tabSelected="1" topLeftCell="A62" zoomScale="60" zoomScaleNormal="60" workbookViewId="0">
      <selection activeCell="Z110" sqref="Z110"/>
    </sheetView>
  </sheetViews>
  <sheetFormatPr defaultRowHeight="15"/>
  <cols>
    <col min="1" max="1" width="56" customWidth="1"/>
    <col min="2" max="2" width="12.85546875" customWidth="1"/>
    <col min="3" max="3" width="12.5703125" customWidth="1"/>
    <col min="4" max="4" width="13.28515625" customWidth="1"/>
    <col min="5" max="5" width="13.140625" customWidth="1"/>
    <col min="6" max="6" width="12.7109375" customWidth="1"/>
    <col min="7" max="7" width="13.140625" customWidth="1"/>
    <col min="8" max="9" width="13.28515625" customWidth="1"/>
    <col min="10" max="10" width="13.140625" customWidth="1"/>
    <col min="11" max="12" width="12.85546875" customWidth="1"/>
    <col min="13" max="14" width="13" customWidth="1"/>
    <col min="15" max="15" width="13.28515625" customWidth="1"/>
    <col min="16" max="16" width="13.140625" customWidth="1"/>
    <col min="17" max="17" width="13.5703125" customWidth="1"/>
    <col min="18" max="18" width="13.28515625" customWidth="1"/>
    <col min="19" max="19" width="14.85546875" customWidth="1"/>
    <col min="20" max="21" width="14.140625" customWidth="1"/>
    <col min="22" max="22" width="14" customWidth="1"/>
    <col min="23" max="24" width="13.42578125" customWidth="1"/>
    <col min="25" max="25" width="13.28515625" customWidth="1"/>
    <col min="26" max="26" width="13.42578125" customWidth="1"/>
    <col min="27" max="27" width="14" customWidth="1"/>
    <col min="28" max="28" width="14.28515625" customWidth="1"/>
    <col min="29" max="29" width="13" customWidth="1"/>
    <col min="30" max="30" width="14" customWidth="1"/>
    <col min="31" max="31" width="14.140625" customWidth="1"/>
    <col min="32" max="32" width="13.7109375" customWidth="1"/>
    <col min="33" max="33" width="14" customWidth="1"/>
    <col min="34" max="34" width="13.140625" customWidth="1"/>
    <col min="35" max="35" width="13" customWidth="1"/>
    <col min="36" max="36" width="13.7109375" customWidth="1"/>
    <col min="37" max="37" width="13" customWidth="1"/>
    <col min="38" max="38" width="13.42578125" customWidth="1"/>
    <col min="39" max="39" width="13" customWidth="1"/>
    <col min="40" max="40" width="14.28515625" customWidth="1"/>
    <col min="41" max="41" width="13.28515625" customWidth="1"/>
    <col min="42" max="42" width="13" customWidth="1"/>
    <col min="43" max="43" width="13.42578125" customWidth="1"/>
    <col min="44" max="44" width="11" customWidth="1"/>
    <col min="49" max="49" width="15.7109375" customWidth="1"/>
  </cols>
  <sheetData>
    <row r="1" spans="1:49">
      <c r="A1" s="1" t="s">
        <v>0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>
        <v>2022</v>
      </c>
      <c r="J1" s="2">
        <v>2023</v>
      </c>
      <c r="K1" s="2">
        <v>2024</v>
      </c>
      <c r="L1" s="2">
        <v>2025</v>
      </c>
      <c r="M1" s="2">
        <v>2026</v>
      </c>
      <c r="N1" s="2">
        <v>2027</v>
      </c>
      <c r="O1" s="2">
        <v>2028</v>
      </c>
      <c r="P1" s="2">
        <v>2029</v>
      </c>
      <c r="Q1" s="2">
        <v>2030</v>
      </c>
      <c r="R1" s="2">
        <v>2031</v>
      </c>
      <c r="S1" s="2">
        <v>2032</v>
      </c>
      <c r="T1" s="2">
        <v>2033</v>
      </c>
      <c r="U1" s="2">
        <v>2034</v>
      </c>
      <c r="V1" s="2">
        <v>2035</v>
      </c>
      <c r="W1" s="2">
        <v>2036</v>
      </c>
      <c r="X1" s="2">
        <v>2037</v>
      </c>
      <c r="Y1" s="2">
        <v>2038</v>
      </c>
      <c r="Z1" s="2">
        <v>2038</v>
      </c>
      <c r="AA1" s="2">
        <v>2039</v>
      </c>
      <c r="AB1" s="2">
        <v>2040</v>
      </c>
      <c r="AC1" s="2">
        <v>2041</v>
      </c>
      <c r="AD1" s="2">
        <v>2042</v>
      </c>
      <c r="AE1" s="2">
        <v>2043</v>
      </c>
      <c r="AF1" s="2">
        <v>2044</v>
      </c>
      <c r="AG1" s="2">
        <v>2045</v>
      </c>
      <c r="AH1" s="2">
        <v>2046</v>
      </c>
      <c r="AI1" s="2">
        <v>2047</v>
      </c>
      <c r="AJ1" s="2">
        <v>2048</v>
      </c>
      <c r="AK1" s="2">
        <v>2049</v>
      </c>
      <c r="AL1" s="2">
        <v>2050</v>
      </c>
      <c r="AM1" s="2">
        <v>2051</v>
      </c>
      <c r="AN1" s="2">
        <v>2052</v>
      </c>
      <c r="AO1" s="2">
        <v>2053</v>
      </c>
      <c r="AP1" s="2">
        <v>2054</v>
      </c>
      <c r="AQ1" s="2">
        <v>2055</v>
      </c>
      <c r="AR1" s="2">
        <v>2056</v>
      </c>
      <c r="AS1" s="2">
        <v>2057</v>
      </c>
      <c r="AT1" s="2">
        <v>2058</v>
      </c>
      <c r="AU1" s="2">
        <v>2059</v>
      </c>
      <c r="AV1" s="2">
        <v>2060</v>
      </c>
      <c r="AW1" s="2" t="s">
        <v>33</v>
      </c>
    </row>
    <row r="2" spans="1:49">
      <c r="A2" s="3" t="s">
        <v>1</v>
      </c>
      <c r="B2" s="12">
        <v>93375</v>
      </c>
      <c r="C2" s="12">
        <v>93375</v>
      </c>
      <c r="D2" s="12">
        <v>93375</v>
      </c>
      <c r="E2" s="12">
        <v>93375</v>
      </c>
      <c r="F2" s="12">
        <v>93375</v>
      </c>
      <c r="G2" s="12">
        <v>93375</v>
      </c>
      <c r="H2" s="12">
        <v>93375</v>
      </c>
      <c r="I2" s="12">
        <v>93375</v>
      </c>
      <c r="J2" s="12">
        <v>93375</v>
      </c>
      <c r="K2" s="12">
        <v>93375</v>
      </c>
      <c r="L2" s="12">
        <v>93375</v>
      </c>
      <c r="M2" s="12">
        <v>93375</v>
      </c>
      <c r="N2" s="12">
        <v>93375</v>
      </c>
      <c r="O2" s="12">
        <v>93375</v>
      </c>
      <c r="P2" s="12">
        <v>93375</v>
      </c>
      <c r="Q2" s="12">
        <v>93375</v>
      </c>
      <c r="R2" s="12">
        <v>93375</v>
      </c>
      <c r="S2" s="12">
        <f>+R2*0.75</f>
        <v>70031.25</v>
      </c>
      <c r="T2" s="15">
        <f>+R2*0.75</f>
        <v>70031.25</v>
      </c>
      <c r="U2" s="15">
        <f>+R2*0.75</f>
        <v>70031.25</v>
      </c>
      <c r="V2" s="15">
        <f>+R2*0.75</f>
        <v>70031.25</v>
      </c>
      <c r="W2" s="15">
        <f>+R2*0.75</f>
        <v>70031.25</v>
      </c>
      <c r="X2" s="15">
        <f>+R2*0.75</f>
        <v>70031.25</v>
      </c>
      <c r="Y2" s="15">
        <f>+R2*0.75</f>
        <v>70031.25</v>
      </c>
      <c r="Z2" s="15">
        <f>+R2*0.75</f>
        <v>70031.25</v>
      </c>
      <c r="AA2" s="12">
        <f>+R2*0.5</f>
        <v>46687.5</v>
      </c>
      <c r="AB2" s="15">
        <f>+R2*0.5</f>
        <v>46687.5</v>
      </c>
      <c r="AC2" s="15">
        <f>+R2*0.5</f>
        <v>46687.5</v>
      </c>
      <c r="AD2" s="15">
        <f>+R2*0.5</f>
        <v>46687.5</v>
      </c>
      <c r="AE2" s="15">
        <f>+R2*0.5</f>
        <v>46687.5</v>
      </c>
      <c r="AF2" s="15">
        <f>+R2*0.5</f>
        <v>46687.5</v>
      </c>
      <c r="AG2" s="15">
        <f>+R2*0.5</f>
        <v>46687.5</v>
      </c>
      <c r="AH2" s="15">
        <f>+R2*0.5</f>
        <v>46687.5</v>
      </c>
      <c r="AI2" s="15">
        <f>+R2*0.5</f>
        <v>46687.5</v>
      </c>
      <c r="AJ2" s="15">
        <f>+R2*0.25</f>
        <v>23343.75</v>
      </c>
      <c r="AK2" s="15">
        <f>+R2*0.25</f>
        <v>23343.75</v>
      </c>
      <c r="AL2" s="15">
        <f>+R2*0.25</f>
        <v>23343.75</v>
      </c>
      <c r="AM2" s="15">
        <f>+R2*0.25</f>
        <v>23343.75</v>
      </c>
      <c r="AN2" s="15">
        <f>+R2*0.25</f>
        <v>23343.75</v>
      </c>
      <c r="AO2" s="15">
        <f>+R2*0.25</f>
        <v>23343.75</v>
      </c>
      <c r="AP2" s="15">
        <f>+R2*0.25</f>
        <v>23343.75</v>
      </c>
      <c r="AQ2" s="15">
        <f>+R2*0.25</f>
        <v>23343.75</v>
      </c>
      <c r="AR2" s="12"/>
      <c r="AS2" s="12"/>
      <c r="AT2" s="12"/>
      <c r="AU2" s="12"/>
      <c r="AV2" s="12"/>
      <c r="AW2" s="12"/>
    </row>
    <row r="3" spans="1:49">
      <c r="A3" s="4"/>
      <c r="B3" s="1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2"/>
      <c r="AS3" s="12"/>
      <c r="AT3" s="12"/>
      <c r="AU3" s="12"/>
      <c r="AV3" s="12"/>
      <c r="AW3" s="12"/>
    </row>
    <row r="4" spans="1:49">
      <c r="A4" s="3" t="s">
        <v>2</v>
      </c>
      <c r="B4" s="12">
        <v>42650</v>
      </c>
      <c r="C4" s="12">
        <v>42650</v>
      </c>
      <c r="D4" s="12">
        <v>42650</v>
      </c>
      <c r="E4" s="12">
        <v>42650</v>
      </c>
      <c r="F4" s="12">
        <v>42650</v>
      </c>
      <c r="G4" s="12">
        <v>42650</v>
      </c>
      <c r="H4" s="12">
        <v>42650</v>
      </c>
      <c r="I4" s="12">
        <v>42650</v>
      </c>
      <c r="J4" s="12">
        <v>42650</v>
      </c>
      <c r="K4" s="12">
        <v>42650</v>
      </c>
      <c r="L4" s="12">
        <v>42650</v>
      </c>
      <c r="M4" s="12">
        <v>42650</v>
      </c>
      <c r="N4" s="12">
        <v>42650</v>
      </c>
      <c r="O4" s="12">
        <v>42650</v>
      </c>
      <c r="P4" s="12">
        <v>42650</v>
      </c>
      <c r="Q4" s="12">
        <v>42650</v>
      </c>
      <c r="R4" s="12">
        <v>42650</v>
      </c>
      <c r="S4" s="12">
        <f>0.8*R4</f>
        <v>34120</v>
      </c>
      <c r="T4" s="12">
        <f t="shared" ref="T4:AQ4" si="0">0.8*S4</f>
        <v>27296</v>
      </c>
      <c r="U4" s="12">
        <f t="shared" si="0"/>
        <v>21836.800000000003</v>
      </c>
      <c r="V4" s="12">
        <f t="shared" si="0"/>
        <v>17469.440000000002</v>
      </c>
      <c r="W4" s="12">
        <f t="shared" si="0"/>
        <v>13975.552000000003</v>
      </c>
      <c r="X4" s="12">
        <f t="shared" si="0"/>
        <v>11180.441600000004</v>
      </c>
      <c r="Y4" s="12">
        <f t="shared" si="0"/>
        <v>8944.353280000003</v>
      </c>
      <c r="Z4" s="12">
        <f t="shared" si="0"/>
        <v>7155.4826240000029</v>
      </c>
      <c r="AA4" s="12">
        <f t="shared" si="0"/>
        <v>5724.3860992000027</v>
      </c>
      <c r="AB4" s="12">
        <f t="shared" si="0"/>
        <v>4579.5088793600025</v>
      </c>
      <c r="AC4" s="12">
        <f t="shared" si="0"/>
        <v>3663.6071034880024</v>
      </c>
      <c r="AD4" s="12">
        <f t="shared" si="0"/>
        <v>2930.8856827904019</v>
      </c>
      <c r="AE4" s="12">
        <f t="shared" si="0"/>
        <v>2344.7085462323216</v>
      </c>
      <c r="AF4" s="12">
        <f t="shared" si="0"/>
        <v>1875.7668369858575</v>
      </c>
      <c r="AG4" s="12">
        <f t="shared" si="0"/>
        <v>1500.613469588686</v>
      </c>
      <c r="AH4" s="12">
        <f t="shared" si="0"/>
        <v>1200.4907756709488</v>
      </c>
      <c r="AI4" s="12">
        <f t="shared" si="0"/>
        <v>960.39262053675907</v>
      </c>
      <c r="AJ4" s="12">
        <f t="shared" si="0"/>
        <v>768.3140964294073</v>
      </c>
      <c r="AK4" s="12">
        <f t="shared" si="0"/>
        <v>614.65127714352593</v>
      </c>
      <c r="AL4" s="12">
        <f t="shared" si="0"/>
        <v>491.72102171482078</v>
      </c>
      <c r="AM4" s="12">
        <f t="shared" si="0"/>
        <v>393.37681737185665</v>
      </c>
      <c r="AN4" s="12">
        <f t="shared" si="0"/>
        <v>314.70145389748535</v>
      </c>
      <c r="AO4" s="12">
        <f t="shared" si="0"/>
        <v>251.7611631179883</v>
      </c>
      <c r="AP4" s="12">
        <f t="shared" si="0"/>
        <v>201.40893049439066</v>
      </c>
      <c r="AQ4" s="12">
        <f t="shared" si="0"/>
        <v>161.12714439551254</v>
      </c>
      <c r="AR4" s="12"/>
      <c r="AS4" s="12"/>
      <c r="AT4" s="12"/>
      <c r="AU4" s="12"/>
      <c r="AV4" s="12"/>
      <c r="AW4" s="12"/>
    </row>
    <row r="5" spans="1:49">
      <c r="A5" s="4" t="s">
        <v>3</v>
      </c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>
      <c r="A6" s="4" t="s">
        <v>4</v>
      </c>
      <c r="B6" s="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>
      <c r="A7" s="4" t="s">
        <v>5</v>
      </c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>
      <c r="A8" s="4" t="s">
        <v>6</v>
      </c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>
      <c r="A9" s="4" t="s">
        <v>8</v>
      </c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>
      <c r="A10" s="4" t="s">
        <v>7</v>
      </c>
      <c r="B10" s="1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>
      <c r="A11" s="4" t="s">
        <v>9</v>
      </c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>
      <c r="A12" s="4" t="s">
        <v>10</v>
      </c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>
      <c r="A13" s="4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>
      <c r="A14" s="3" t="s">
        <v>11</v>
      </c>
      <c r="B14" s="12">
        <v>40000</v>
      </c>
      <c r="C14" s="12">
        <v>40000</v>
      </c>
      <c r="D14" s="12">
        <v>40000</v>
      </c>
      <c r="E14" s="12">
        <v>40000</v>
      </c>
      <c r="F14" s="12">
        <v>40000</v>
      </c>
      <c r="G14" s="12">
        <v>40000</v>
      </c>
      <c r="H14" s="12">
        <v>40000</v>
      </c>
      <c r="I14" s="12">
        <v>40000</v>
      </c>
      <c r="J14" s="12">
        <v>40000</v>
      </c>
      <c r="K14" s="12">
        <v>40000</v>
      </c>
      <c r="L14" s="12">
        <v>40000</v>
      </c>
      <c r="M14" s="12">
        <v>40000</v>
      </c>
      <c r="N14" s="12">
        <v>40000</v>
      </c>
      <c r="O14" s="12">
        <v>40000</v>
      </c>
      <c r="P14" s="12">
        <v>40000</v>
      </c>
      <c r="Q14" s="12">
        <v>40000</v>
      </c>
      <c r="R14" s="12">
        <v>40000</v>
      </c>
      <c r="S14" s="12">
        <f>0.8*R14</f>
        <v>32000</v>
      </c>
      <c r="T14" s="12">
        <f t="shared" ref="T14:AQ14" si="1">0.8*S14</f>
        <v>25600</v>
      </c>
      <c r="U14" s="12">
        <f t="shared" si="1"/>
        <v>20480</v>
      </c>
      <c r="V14" s="12">
        <f t="shared" si="1"/>
        <v>16384</v>
      </c>
      <c r="W14" s="12">
        <f t="shared" si="1"/>
        <v>13107.2</v>
      </c>
      <c r="X14" s="12">
        <f t="shared" si="1"/>
        <v>10485.760000000002</v>
      </c>
      <c r="Y14" s="12">
        <f t="shared" si="1"/>
        <v>8388.608000000002</v>
      </c>
      <c r="Z14" s="12">
        <f t="shared" si="1"/>
        <v>6710.8864000000021</v>
      </c>
      <c r="AA14" s="12">
        <f t="shared" si="1"/>
        <v>5368.7091200000023</v>
      </c>
      <c r="AB14" s="12">
        <f t="shared" si="1"/>
        <v>4294.9672960000016</v>
      </c>
      <c r="AC14" s="12">
        <f t="shared" si="1"/>
        <v>3435.9738368000017</v>
      </c>
      <c r="AD14" s="12">
        <f t="shared" si="1"/>
        <v>2748.7790694400014</v>
      </c>
      <c r="AE14" s="12">
        <f t="shared" si="1"/>
        <v>2199.023255552001</v>
      </c>
      <c r="AF14" s="12">
        <f t="shared" si="1"/>
        <v>1759.218604441601</v>
      </c>
      <c r="AG14" s="12">
        <f t="shared" si="1"/>
        <v>1407.3748835532808</v>
      </c>
      <c r="AH14" s="12">
        <f t="shared" si="1"/>
        <v>1125.8999068426247</v>
      </c>
      <c r="AI14" s="12">
        <f t="shared" si="1"/>
        <v>900.7199254740998</v>
      </c>
      <c r="AJ14" s="12">
        <f t="shared" si="1"/>
        <v>720.57594037927993</v>
      </c>
      <c r="AK14" s="12">
        <f t="shared" si="1"/>
        <v>576.46075230342399</v>
      </c>
      <c r="AL14" s="12">
        <f t="shared" si="1"/>
        <v>461.16860184273924</v>
      </c>
      <c r="AM14" s="12">
        <f t="shared" si="1"/>
        <v>368.9348814741914</v>
      </c>
      <c r="AN14" s="12">
        <f t="shared" si="1"/>
        <v>295.14790517935313</v>
      </c>
      <c r="AO14" s="12">
        <f t="shared" si="1"/>
        <v>236.11832414348251</v>
      </c>
      <c r="AP14" s="12">
        <f t="shared" si="1"/>
        <v>188.89465931478603</v>
      </c>
      <c r="AQ14" s="12">
        <f t="shared" si="1"/>
        <v>151.11572745182883</v>
      </c>
      <c r="AR14" s="12"/>
      <c r="AS14" s="12"/>
      <c r="AT14" s="12"/>
      <c r="AU14" s="12"/>
      <c r="AV14" s="12"/>
      <c r="AW14" s="12"/>
    </row>
    <row r="15" spans="1:49">
      <c r="A15" s="4" t="s">
        <v>12</v>
      </c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>
      <c r="A16" s="4" t="s">
        <v>13</v>
      </c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>
      <c r="A17" s="4"/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>
      <c r="A18" s="3" t="s">
        <v>14</v>
      </c>
      <c r="B18" s="12">
        <v>181250</v>
      </c>
      <c r="C18" s="12">
        <v>181250</v>
      </c>
      <c r="D18" s="12">
        <v>181250</v>
      </c>
      <c r="E18" s="12">
        <v>181250</v>
      </c>
      <c r="F18" s="12">
        <v>181250</v>
      </c>
      <c r="G18" s="12">
        <v>181250</v>
      </c>
      <c r="H18" s="12">
        <v>181250</v>
      </c>
      <c r="I18" s="12">
        <v>181250</v>
      </c>
      <c r="J18" s="12">
        <v>181250</v>
      </c>
      <c r="K18" s="12">
        <v>181250</v>
      </c>
      <c r="L18" s="12">
        <v>181250</v>
      </c>
      <c r="M18" s="12">
        <v>181250</v>
      </c>
      <c r="N18" s="12">
        <v>181250</v>
      </c>
      <c r="O18" s="12">
        <v>181250</v>
      </c>
      <c r="P18" s="12">
        <v>181250</v>
      </c>
      <c r="Q18" s="12">
        <v>181250</v>
      </c>
      <c r="R18" s="12">
        <v>181250</v>
      </c>
      <c r="S18" s="12">
        <f>0.8*R18</f>
        <v>145000</v>
      </c>
      <c r="T18" s="12">
        <f t="shared" ref="T18:AQ18" si="2">0.8*S18</f>
        <v>116000</v>
      </c>
      <c r="U18" s="12">
        <f t="shared" si="2"/>
        <v>92800</v>
      </c>
      <c r="V18" s="12">
        <f t="shared" si="2"/>
        <v>74240</v>
      </c>
      <c r="W18" s="12">
        <f t="shared" si="2"/>
        <v>59392</v>
      </c>
      <c r="X18" s="12">
        <f t="shared" si="2"/>
        <v>47513.600000000006</v>
      </c>
      <c r="Y18" s="12">
        <f t="shared" si="2"/>
        <v>38010.880000000005</v>
      </c>
      <c r="Z18" s="12">
        <f t="shared" si="2"/>
        <v>30408.704000000005</v>
      </c>
      <c r="AA18" s="12">
        <f t="shared" si="2"/>
        <v>24326.963200000006</v>
      </c>
      <c r="AB18" s="12">
        <f t="shared" si="2"/>
        <v>19461.570560000004</v>
      </c>
      <c r="AC18" s="12">
        <f t="shared" si="2"/>
        <v>15569.256448000004</v>
      </c>
      <c r="AD18" s="12">
        <f t="shared" si="2"/>
        <v>12455.405158400004</v>
      </c>
      <c r="AE18" s="12">
        <f t="shared" si="2"/>
        <v>9964.3241267200046</v>
      </c>
      <c r="AF18" s="12">
        <f t="shared" si="2"/>
        <v>7971.4593013760041</v>
      </c>
      <c r="AG18" s="12">
        <f t="shared" si="2"/>
        <v>6377.1674411008034</v>
      </c>
      <c r="AH18" s="12">
        <f t="shared" si="2"/>
        <v>5101.7339528806433</v>
      </c>
      <c r="AI18" s="12">
        <f t="shared" si="2"/>
        <v>4081.3871623045147</v>
      </c>
      <c r="AJ18" s="12">
        <f t="shared" si="2"/>
        <v>3265.1097298436121</v>
      </c>
      <c r="AK18" s="12">
        <f t="shared" si="2"/>
        <v>2612.0877838748897</v>
      </c>
      <c r="AL18" s="12">
        <f t="shared" si="2"/>
        <v>2089.6702270999117</v>
      </c>
      <c r="AM18" s="12">
        <f t="shared" si="2"/>
        <v>1671.7361816799294</v>
      </c>
      <c r="AN18" s="12">
        <f t="shared" si="2"/>
        <v>1337.3889453439435</v>
      </c>
      <c r="AO18" s="12">
        <f t="shared" si="2"/>
        <v>1069.9111562751548</v>
      </c>
      <c r="AP18" s="12">
        <f t="shared" si="2"/>
        <v>855.92892502012387</v>
      </c>
      <c r="AQ18" s="12">
        <f t="shared" si="2"/>
        <v>684.74314001609912</v>
      </c>
      <c r="AR18" s="12"/>
      <c r="AS18" s="12"/>
      <c r="AT18" s="12"/>
      <c r="AU18" s="12"/>
      <c r="AV18" s="12"/>
      <c r="AW18" s="12"/>
    </row>
    <row r="19" spans="1:49">
      <c r="A19" s="4" t="s">
        <v>15</v>
      </c>
      <c r="B19" s="1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>
      <c r="A20" s="4" t="s">
        <v>16</v>
      </c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>
      <c r="A21" s="4" t="s">
        <v>17</v>
      </c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>
      <c r="A22" s="4" t="s">
        <v>18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>
      <c r="A23" s="4" t="s">
        <v>19</v>
      </c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>
      <c r="A24" s="4" t="s">
        <v>20</v>
      </c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>
      <c r="A25" s="4" t="s">
        <v>21</v>
      </c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>
      <c r="A26" s="4" t="s">
        <v>22</v>
      </c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>
      <c r="A28" s="3" t="s">
        <v>23</v>
      </c>
      <c r="B28" s="12">
        <v>10000</v>
      </c>
      <c r="C28" s="12">
        <v>10000</v>
      </c>
      <c r="D28" s="12">
        <v>10000</v>
      </c>
      <c r="E28" s="12">
        <v>10000</v>
      </c>
      <c r="F28" s="12">
        <v>10000</v>
      </c>
      <c r="G28" s="12">
        <v>10000</v>
      </c>
      <c r="H28" s="12">
        <v>10000</v>
      </c>
      <c r="I28" s="12">
        <v>10000</v>
      </c>
      <c r="J28" s="12">
        <v>10000</v>
      </c>
      <c r="K28" s="12">
        <v>10000</v>
      </c>
      <c r="L28" s="12">
        <v>10000</v>
      </c>
      <c r="M28" s="12">
        <v>10000</v>
      </c>
      <c r="N28" s="12">
        <v>10000</v>
      </c>
      <c r="O28" s="12">
        <v>10000</v>
      </c>
      <c r="P28" s="12">
        <v>10000</v>
      </c>
      <c r="Q28" s="12">
        <v>10000</v>
      </c>
      <c r="R28" s="12">
        <v>10000</v>
      </c>
      <c r="S28" s="12">
        <v>10000</v>
      </c>
      <c r="T28" s="12">
        <v>10000</v>
      </c>
      <c r="U28" s="12">
        <v>10000</v>
      </c>
      <c r="V28" s="12">
        <v>10000</v>
      </c>
      <c r="W28" s="12">
        <v>10000</v>
      </c>
      <c r="X28" s="12">
        <v>10000</v>
      </c>
      <c r="Y28" s="12">
        <v>10000</v>
      </c>
      <c r="Z28" s="12">
        <v>10000</v>
      </c>
      <c r="AA28" s="12">
        <v>10000</v>
      </c>
      <c r="AB28" s="12">
        <v>10000</v>
      </c>
      <c r="AC28" s="12">
        <v>10000</v>
      </c>
      <c r="AD28" s="12">
        <v>10000</v>
      </c>
      <c r="AE28" s="12">
        <v>10000</v>
      </c>
      <c r="AF28" s="12">
        <v>10000</v>
      </c>
      <c r="AG28" s="12">
        <v>10000</v>
      </c>
      <c r="AH28" s="12">
        <v>10000</v>
      </c>
      <c r="AI28" s="12">
        <v>10000</v>
      </c>
      <c r="AJ28" s="12">
        <v>10000</v>
      </c>
      <c r="AK28" s="12">
        <v>10000</v>
      </c>
      <c r="AL28" s="12">
        <v>10000</v>
      </c>
      <c r="AM28" s="12">
        <v>10000</v>
      </c>
      <c r="AN28" s="12">
        <v>10000</v>
      </c>
      <c r="AO28" s="12">
        <v>10000</v>
      </c>
      <c r="AP28" s="12">
        <v>10000</v>
      </c>
      <c r="AQ28" s="12">
        <v>10000</v>
      </c>
      <c r="AR28" s="12"/>
      <c r="AS28" s="12"/>
      <c r="AT28" s="12"/>
      <c r="AU28" s="12"/>
      <c r="AV28" s="12"/>
      <c r="AW28" s="12"/>
    </row>
    <row r="29" spans="1:49">
      <c r="A29" s="4" t="s">
        <v>34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>
      <c r="A31" s="3" t="s">
        <v>24</v>
      </c>
      <c r="B31" s="12">
        <v>293918.45</v>
      </c>
      <c r="C31" s="12">
        <v>293918.45</v>
      </c>
      <c r="D31" s="12">
        <v>293918.45</v>
      </c>
      <c r="E31" s="12">
        <v>293918.45</v>
      </c>
      <c r="F31" s="12">
        <v>293918.45</v>
      </c>
      <c r="G31" s="12">
        <v>293918.45</v>
      </c>
      <c r="H31" s="12">
        <v>293918.45</v>
      </c>
      <c r="I31" s="12">
        <v>293918.45</v>
      </c>
      <c r="J31" s="12">
        <v>293918.45</v>
      </c>
      <c r="K31" s="12">
        <v>293918.45</v>
      </c>
      <c r="L31" s="12">
        <v>293918.45</v>
      </c>
      <c r="M31" s="12">
        <v>293918.45</v>
      </c>
      <c r="N31" s="12">
        <v>293918.45</v>
      </c>
      <c r="O31" s="12">
        <v>293918.45</v>
      </c>
      <c r="P31" s="12">
        <v>293918.45</v>
      </c>
      <c r="Q31" s="12">
        <v>293918.45</v>
      </c>
      <c r="R31" s="12">
        <v>293918.45</v>
      </c>
      <c r="S31" s="12">
        <v>201918.45</v>
      </c>
      <c r="T31" s="12">
        <v>201918.45</v>
      </c>
      <c r="U31" s="12">
        <v>201918.45</v>
      </c>
      <c r="V31" s="12">
        <v>201918.45</v>
      </c>
      <c r="W31" s="12">
        <v>201918.45</v>
      </c>
      <c r="X31" s="12">
        <v>201918.45</v>
      </c>
      <c r="Y31" s="12">
        <v>201918.45</v>
      </c>
      <c r="Z31" s="12">
        <v>201918.45</v>
      </c>
      <c r="AA31" s="12">
        <v>201918.45</v>
      </c>
      <c r="AB31" s="12">
        <v>201918.45</v>
      </c>
      <c r="AC31" s="12">
        <v>201918.45</v>
      </c>
      <c r="AD31" s="12">
        <v>201918.45</v>
      </c>
      <c r="AE31" s="12">
        <v>201918.45</v>
      </c>
      <c r="AF31" s="12">
        <v>201918.45</v>
      </c>
      <c r="AG31" s="12">
        <v>201918.45</v>
      </c>
      <c r="AH31" s="12">
        <v>201918.45</v>
      </c>
      <c r="AI31" s="12">
        <v>201918.45</v>
      </c>
      <c r="AJ31" s="12">
        <v>201918.45</v>
      </c>
      <c r="AK31" s="12">
        <v>201918.45</v>
      </c>
      <c r="AL31" s="12">
        <v>201918.45</v>
      </c>
      <c r="AM31" s="12">
        <v>201918.45</v>
      </c>
      <c r="AN31" s="12">
        <v>201918.45</v>
      </c>
      <c r="AO31" s="12">
        <v>201918.45</v>
      </c>
      <c r="AP31" s="12">
        <v>201918.45</v>
      </c>
      <c r="AQ31" s="12">
        <v>201918.45</v>
      </c>
      <c r="AR31" s="12"/>
      <c r="AS31" s="12"/>
      <c r="AT31" s="12"/>
      <c r="AU31" s="12"/>
      <c r="AV31" s="12"/>
      <c r="AW31" s="12"/>
    </row>
    <row r="32" spans="1:49">
      <c r="A32" s="4" t="s">
        <v>25</v>
      </c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>
      <c r="A33" s="4" t="s">
        <v>26</v>
      </c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>
      <c r="A34" s="4" t="s">
        <v>27</v>
      </c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>
      <c r="A35" s="4" t="s">
        <v>28</v>
      </c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>
      <c r="A36" s="4" t="s">
        <v>31</v>
      </c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>
      <c r="A37" s="4" t="s">
        <v>29</v>
      </c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>
      <c r="A38" s="4" t="s">
        <v>30</v>
      </c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>
      <c r="A39" s="4" t="s">
        <v>32</v>
      </c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>
      <c r="A41" s="4" t="s">
        <v>35</v>
      </c>
      <c r="B41" s="10">
        <v>661193.44999999995</v>
      </c>
      <c r="C41" s="10">
        <v>661193.44999999995</v>
      </c>
      <c r="D41" s="10">
        <v>661193.44999999995</v>
      </c>
      <c r="E41" s="10">
        <v>661193.44999999995</v>
      </c>
      <c r="F41" s="10">
        <v>661193.44999999995</v>
      </c>
      <c r="G41" s="10">
        <v>661193.44999999995</v>
      </c>
      <c r="H41" s="10">
        <v>661193.44999999995</v>
      </c>
      <c r="I41" s="10">
        <v>661193.44999999995</v>
      </c>
      <c r="J41" s="10">
        <v>661193.44999999995</v>
      </c>
      <c r="K41" s="10">
        <v>661193.44999999995</v>
      </c>
      <c r="L41" s="10">
        <v>661193.44999999995</v>
      </c>
      <c r="M41" s="10">
        <v>661193.44999999995</v>
      </c>
      <c r="N41" s="10">
        <v>661193.44999999995</v>
      </c>
      <c r="O41" s="10">
        <v>661193.44999999995</v>
      </c>
      <c r="P41" s="10">
        <v>661193.44999999995</v>
      </c>
      <c r="Q41" s="10">
        <v>661193.44999999995</v>
      </c>
      <c r="R41" s="10">
        <v>661193.44999999995</v>
      </c>
      <c r="S41" s="12">
        <f>SUM(S2:S40)</f>
        <v>493069.7</v>
      </c>
      <c r="T41" s="12">
        <f t="shared" ref="T41:AQ41" si="3">SUM(T2:T40)</f>
        <v>450845.7</v>
      </c>
      <c r="U41" s="12">
        <f t="shared" si="3"/>
        <v>417066.5</v>
      </c>
      <c r="V41" s="12">
        <f t="shared" si="3"/>
        <v>390043.14</v>
      </c>
      <c r="W41" s="12">
        <f t="shared" si="3"/>
        <v>368424.45199999999</v>
      </c>
      <c r="X41" s="12">
        <f t="shared" si="3"/>
        <v>351129.50160000002</v>
      </c>
      <c r="Y41" s="12">
        <f t="shared" si="3"/>
        <v>337293.54128</v>
      </c>
      <c r="Z41" s="12">
        <f t="shared" si="3"/>
        <v>326224.77302399999</v>
      </c>
      <c r="AA41" s="12">
        <f t="shared" si="3"/>
        <v>294026.00841920002</v>
      </c>
      <c r="AB41" s="12">
        <f t="shared" si="3"/>
        <v>286941.99673536001</v>
      </c>
      <c r="AC41" s="12">
        <f t="shared" si="3"/>
        <v>281274.78738828801</v>
      </c>
      <c r="AD41" s="12">
        <f t="shared" si="3"/>
        <v>276741.01991063042</v>
      </c>
      <c r="AE41" s="12">
        <f t="shared" si="3"/>
        <v>273114.00592850434</v>
      </c>
      <c r="AF41" s="12">
        <f t="shared" si="3"/>
        <v>270212.39474280347</v>
      </c>
      <c r="AG41" s="12">
        <f t="shared" si="3"/>
        <v>267891.10579424282</v>
      </c>
      <c r="AH41" s="12">
        <f t="shared" si="3"/>
        <v>266034.07463539421</v>
      </c>
      <c r="AI41" s="12">
        <f t="shared" si="3"/>
        <v>264548.44970831537</v>
      </c>
      <c r="AJ41" s="12">
        <f t="shared" si="3"/>
        <v>240016.19976665231</v>
      </c>
      <c r="AK41" s="12">
        <f t="shared" si="3"/>
        <v>239065.39981332186</v>
      </c>
      <c r="AL41" s="12">
        <f t="shared" si="3"/>
        <v>238304.75985065749</v>
      </c>
      <c r="AM41" s="12">
        <f t="shared" si="3"/>
        <v>237696.247880526</v>
      </c>
      <c r="AN41" s="12">
        <f t="shared" si="3"/>
        <v>237209.43830442079</v>
      </c>
      <c r="AO41" s="12">
        <f t="shared" si="3"/>
        <v>236819.99064353664</v>
      </c>
      <c r="AP41" s="12">
        <f t="shared" si="3"/>
        <v>236508.43251482933</v>
      </c>
      <c r="AQ41" s="12">
        <f t="shared" si="3"/>
        <v>236259.18601186346</v>
      </c>
      <c r="AR41" s="12"/>
      <c r="AS41" s="12"/>
      <c r="AT41" s="12"/>
      <c r="AU41" s="12"/>
      <c r="AV41" s="12"/>
      <c r="AW41" s="12">
        <f>SUM(B41:AV41)</f>
        <v>18757049.455952536</v>
      </c>
    </row>
    <row r="42" spans="1:49">
      <c r="A42" s="5" t="s">
        <v>36</v>
      </c>
      <c r="B42" s="17">
        <v>661193.44999999995</v>
      </c>
      <c r="C42" s="10">
        <f>B42*1.02</f>
        <v>674417.31900000002</v>
      </c>
      <c r="D42" s="10">
        <f t="shared" ref="D42:R42" si="4">C42*1.02</f>
        <v>687905.66538000002</v>
      </c>
      <c r="E42" s="10">
        <f t="shared" si="4"/>
        <v>701663.77868760005</v>
      </c>
      <c r="F42" s="10">
        <f t="shared" si="4"/>
        <v>715697.05426135205</v>
      </c>
      <c r="G42" s="10">
        <f t="shared" si="4"/>
        <v>730010.99534657912</v>
      </c>
      <c r="H42" s="10">
        <f t="shared" si="4"/>
        <v>744611.21525351075</v>
      </c>
      <c r="I42" s="10">
        <f t="shared" si="4"/>
        <v>759503.43955858098</v>
      </c>
      <c r="J42" s="10">
        <f t="shared" si="4"/>
        <v>774693.50834975264</v>
      </c>
      <c r="K42" s="10">
        <f t="shared" si="4"/>
        <v>790187.37851674773</v>
      </c>
      <c r="L42" s="10">
        <f t="shared" si="4"/>
        <v>805991.12608708267</v>
      </c>
      <c r="M42" s="10">
        <f t="shared" si="4"/>
        <v>822110.94860882428</v>
      </c>
      <c r="N42" s="10">
        <f t="shared" si="4"/>
        <v>838553.16758100083</v>
      </c>
      <c r="O42" s="10">
        <f t="shared" si="4"/>
        <v>855324.23093262082</v>
      </c>
      <c r="P42" s="10">
        <f t="shared" si="4"/>
        <v>872430.7155512732</v>
      </c>
      <c r="Q42" s="10">
        <f t="shared" si="4"/>
        <v>889879.32986229868</v>
      </c>
      <c r="R42" s="10">
        <f t="shared" si="4"/>
        <v>907676.91645954468</v>
      </c>
      <c r="S42" s="12">
        <f>S41/R41*R42*1.02</f>
        <v>690416.61648878327</v>
      </c>
      <c r="T42" s="12">
        <f>SUM(T2:T40)+S42*0.02</f>
        <v>464654.03232977568</v>
      </c>
      <c r="U42" s="12">
        <f t="shared" ref="U42:AQ42" si="5">SUM(U2:U40)+T42*0.02</f>
        <v>426359.58064659551</v>
      </c>
      <c r="V42" s="12">
        <f t="shared" si="5"/>
        <v>398570.33161293191</v>
      </c>
      <c r="W42" s="12">
        <f t="shared" si="5"/>
        <v>376395.85863225861</v>
      </c>
      <c r="X42" s="12">
        <f t="shared" si="5"/>
        <v>358657.41877264518</v>
      </c>
      <c r="Y42" s="12">
        <f t="shared" si="5"/>
        <v>344466.68965545291</v>
      </c>
      <c r="Z42" s="12">
        <f t="shared" si="5"/>
        <v>333114.10681710904</v>
      </c>
      <c r="AA42" s="12">
        <f t="shared" si="5"/>
        <v>300688.29055554222</v>
      </c>
      <c r="AB42" s="12">
        <f t="shared" si="5"/>
        <v>292955.76254647085</v>
      </c>
      <c r="AC42" s="12">
        <f t="shared" si="5"/>
        <v>287133.90263921744</v>
      </c>
      <c r="AD42" s="12">
        <f t="shared" si="5"/>
        <v>282483.69796341477</v>
      </c>
      <c r="AE42" s="12">
        <f t="shared" si="5"/>
        <v>278763.67988777265</v>
      </c>
      <c r="AF42" s="12">
        <f t="shared" si="5"/>
        <v>275787.66834055894</v>
      </c>
      <c r="AG42" s="12">
        <f t="shared" si="5"/>
        <v>273406.85916105402</v>
      </c>
      <c r="AH42" s="12">
        <f t="shared" si="5"/>
        <v>271502.21181861527</v>
      </c>
      <c r="AI42" s="12">
        <f t="shared" si="5"/>
        <v>269978.49394468765</v>
      </c>
      <c r="AJ42" s="12">
        <f t="shared" si="5"/>
        <v>245415.76964554607</v>
      </c>
      <c r="AK42" s="12">
        <f t="shared" si="5"/>
        <v>243973.71520623277</v>
      </c>
      <c r="AL42" s="12">
        <f t="shared" si="5"/>
        <v>243184.23415478214</v>
      </c>
      <c r="AM42" s="12">
        <f t="shared" si="5"/>
        <v>242559.93256362164</v>
      </c>
      <c r="AN42" s="12">
        <f t="shared" si="5"/>
        <v>242060.63695569322</v>
      </c>
      <c r="AO42" s="12">
        <f t="shared" si="5"/>
        <v>241661.20338265051</v>
      </c>
      <c r="AP42" s="12">
        <f t="shared" si="5"/>
        <v>241341.65658248233</v>
      </c>
      <c r="AQ42" s="12">
        <f t="shared" si="5"/>
        <v>241086.01914351311</v>
      </c>
      <c r="AR42" s="12"/>
      <c r="AS42" s="12"/>
      <c r="AT42" s="12"/>
      <c r="AU42" s="12"/>
      <c r="AV42" s="12"/>
      <c r="AW42" s="12">
        <f>SUM(C42:AV42)</f>
        <v>20437275.158884179</v>
      </c>
    </row>
    <row r="43" spans="1:4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>
      <c r="A44" s="4" t="s">
        <v>37</v>
      </c>
      <c r="B44" s="10" t="s">
        <v>42</v>
      </c>
      <c r="C44" s="11" t="s">
        <v>39</v>
      </c>
      <c r="D44" s="6"/>
      <c r="E44" s="6"/>
      <c r="F44" s="7" t="s">
        <v>38</v>
      </c>
      <c r="G44" s="7"/>
      <c r="H44" s="7"/>
      <c r="I44" s="8" t="s">
        <v>40</v>
      </c>
      <c r="J44" s="8"/>
      <c r="K44" s="8"/>
      <c r="L44" s="8"/>
      <c r="M44" s="8"/>
      <c r="N44" s="8"/>
      <c r="O44" s="8"/>
      <c r="P44" s="8"/>
      <c r="Q44" s="8"/>
      <c r="R44" s="8"/>
      <c r="S44" s="9" t="s">
        <v>41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4"/>
      <c r="AS44" s="4"/>
      <c r="AT44" s="4"/>
      <c r="AU44" s="4"/>
      <c r="AV44" s="4"/>
      <c r="AW44" s="4"/>
    </row>
    <row r="46" spans="1:49">
      <c r="A46" s="14" t="s">
        <v>43</v>
      </c>
    </row>
    <row r="47" spans="1:49">
      <c r="A47" t="s">
        <v>44</v>
      </c>
    </row>
    <row r="48" spans="1:49">
      <c r="A48" t="s">
        <v>46</v>
      </c>
      <c r="S48" s="20"/>
    </row>
    <row r="49" spans="1:1">
      <c r="A49" t="s">
        <v>47</v>
      </c>
    </row>
    <row r="50" spans="1:1">
      <c r="A50" t="s">
        <v>48</v>
      </c>
    </row>
    <row r="51" spans="1:1">
      <c r="A51" t="s">
        <v>45</v>
      </c>
    </row>
    <row r="52" spans="1:1">
      <c r="A52" t="s">
        <v>51</v>
      </c>
    </row>
    <row r="110" spans="3:30" ht="33.75">
      <c r="C110" s="18" t="s">
        <v>52</v>
      </c>
      <c r="Z110" s="18" t="s">
        <v>53</v>
      </c>
      <c r="AA110" s="19"/>
      <c r="AB110" s="19"/>
      <c r="AC110" s="19"/>
      <c r="AD110" s="19"/>
    </row>
  </sheetData>
  <pageMargins left="0.70866141732283472" right="0.70866141732283472" top="0.74803149606299213" bottom="0.74803149606299213" header="0.31496062992125984" footer="0.31496062992125984"/>
  <pageSetup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9" sqref="C9"/>
    </sheetView>
  </sheetViews>
  <sheetFormatPr defaultRowHeight="15"/>
  <cols>
    <col min="1" max="1" width="19.85546875" customWidth="1"/>
  </cols>
  <sheetData>
    <row r="1" spans="1:2">
      <c r="A1" t="s">
        <v>50</v>
      </c>
    </row>
    <row r="2" spans="1:2">
      <c r="A2" s="16">
        <v>23500000</v>
      </c>
    </row>
    <row r="3" spans="1:2">
      <c r="A3" s="16">
        <v>400000</v>
      </c>
    </row>
    <row r="4" spans="1:2">
      <c r="A4" s="16">
        <v>7360000</v>
      </c>
    </row>
    <row r="5" spans="1:2">
      <c r="A5" s="16">
        <v>160000</v>
      </c>
    </row>
    <row r="6" spans="1:2">
      <c r="A6" s="16">
        <v>1080000</v>
      </c>
    </row>
    <row r="7" spans="1:2">
      <c r="A7" s="16">
        <v>15500000</v>
      </c>
    </row>
    <row r="8" spans="1:2">
      <c r="A8" s="16">
        <v>200000</v>
      </c>
    </row>
    <row r="9" spans="1:2">
      <c r="A9" s="16">
        <v>300000</v>
      </c>
    </row>
    <row r="10" spans="1:2">
      <c r="A10" s="16">
        <v>2000000</v>
      </c>
    </row>
    <row r="11" spans="1:2">
      <c r="A11" s="16">
        <f>SUM(A2:A10)</f>
        <v>50500000</v>
      </c>
      <c r="B1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Spreadsheet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2015-01-20T18:48:12Z</cp:lastPrinted>
  <dcterms:created xsi:type="dcterms:W3CDTF">2015-01-12T22:04:39Z</dcterms:created>
  <dcterms:modified xsi:type="dcterms:W3CDTF">2015-01-28T18:02:29Z</dcterms:modified>
</cp:coreProperties>
</file>